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45602\Desktop\"/>
    </mc:Choice>
  </mc:AlternateContent>
  <xr:revisionPtr revIDLastSave="0" documentId="13_ncr:1_{561B5BC7-9B41-418D-9823-9BB57609B1C1}" xr6:coauthVersionLast="46" xr6:coauthVersionMax="47" xr10:uidLastSave="{00000000-0000-0000-0000-000000000000}"/>
  <bookViews>
    <workbookView xWindow="-96" yWindow="-96" windowWidth="23232" windowHeight="12552" tabRatio="878" xr2:uid="{00000000-000D-0000-FFFF-FFFF00000000}"/>
  </bookViews>
  <sheets>
    <sheet name="RIEPILOGO GENERALE DI PROGETTO" sheetId="9" r:id="rId1"/>
    <sheet name="SOMME A DISPOSIZIONE" sheetId="10" r:id="rId2"/>
  </sheets>
  <definedNames>
    <definedName name="_xlnm.Print_Area" localSheetId="0">'RIEPILOGO GENERALE DI PROGETTO'!$A$1:$D$16</definedName>
    <definedName name="_xlnm.Print_Area" localSheetId="1">'SOMME A DISPOSIZIONE'!$A$1:$D$21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9" l="1"/>
  <c r="D7" i="9" l="1"/>
  <c r="D12" i="9"/>
  <c r="B8" i="10" l="1"/>
  <c r="B19" i="10" s="1"/>
  <c r="C12" i="10" l="1"/>
  <c r="C13" i="10"/>
  <c r="C9" i="10"/>
  <c r="C15" i="10"/>
  <c r="C10" i="10"/>
  <c r="C7" i="10"/>
  <c r="C19" i="10" s="1"/>
  <c r="B13" i="9"/>
  <c r="C14" i="10"/>
  <c r="C16" i="10"/>
  <c r="C11" i="10"/>
  <c r="C18" i="10"/>
  <c r="C17" i="10"/>
  <c r="C8" i="10"/>
  <c r="D13" i="9" l="1"/>
  <c r="B14" i="9"/>
  <c r="D15" i="10" l="1"/>
  <c r="D12" i="10"/>
  <c r="C8" i="9"/>
  <c r="C10" i="9"/>
  <c r="C11" i="9"/>
  <c r="C12" i="9"/>
  <c r="D13" i="10"/>
  <c r="D16" i="10"/>
  <c r="D14" i="10"/>
  <c r="D10" i="10"/>
  <c r="D9" i="10"/>
  <c r="C7" i="9"/>
  <c r="C9" i="9"/>
  <c r="D17" i="10"/>
  <c r="D11" i="10"/>
  <c r="D7" i="10"/>
  <c r="D18" i="10"/>
  <c r="D8" i="10"/>
  <c r="D19" i="10"/>
  <c r="C13" i="9"/>
</calcChain>
</file>

<file path=xl/sharedStrings.xml><?xml version="1.0" encoding="utf-8"?>
<sst xmlns="http://schemas.openxmlformats.org/spreadsheetml/2006/main" count="40" uniqueCount="36">
  <si>
    <t>PROGETTO DI FATTIBILITA' TECNICA ED ECONOMICA</t>
  </si>
  <si>
    <t>0388 VELOCIZZAZIONE DELLA LINEA ROMA - PESCARA</t>
  </si>
  <si>
    <t>RADDOPPIO FERROVIARIO MANOPPELLO - SCAFA LOTTO 2</t>
  </si>
  <si>
    <t>Opere civili</t>
  </si>
  <si>
    <t>Sovrastruttura ferroviaria</t>
  </si>
  <si>
    <t>Impianti tecnologici</t>
  </si>
  <si>
    <t>PIS Tabella A</t>
  </si>
  <si>
    <t xml:space="preserve">Riepilogo Generale del Progetto          </t>
  </si>
  <si>
    <t>Voci</t>
  </si>
  <si>
    <r>
      <t xml:space="preserve">Importi </t>
    </r>
    <r>
      <rPr>
        <b/>
        <vertAlign val="superscript"/>
        <sz val="13"/>
        <rFont val="Arial"/>
        <family val="2"/>
      </rPr>
      <t>(1)</t>
    </r>
    <r>
      <rPr>
        <b/>
        <sz val="13"/>
        <rFont val="Arial"/>
        <family val="2"/>
      </rPr>
      <t xml:space="preserve"> </t>
    </r>
  </si>
  <si>
    <t>Incidenza sul Valore dell'Investimento</t>
  </si>
  <si>
    <r>
      <t xml:space="preserve">Importi cumulati </t>
    </r>
    <r>
      <rPr>
        <b/>
        <vertAlign val="superscript"/>
        <sz val="13"/>
        <rFont val="Arial"/>
        <family val="2"/>
      </rPr>
      <t>(1)</t>
    </r>
  </si>
  <si>
    <t>Lavorazioni</t>
  </si>
  <si>
    <t>Progettazione Esecutiva</t>
  </si>
  <si>
    <t>Oneri per la sicurezza</t>
  </si>
  <si>
    <t>Somme a disposizione</t>
  </si>
  <si>
    <t xml:space="preserve">Limite di spesa dell'Infrastruttura da realizzare. </t>
  </si>
  <si>
    <t>(1) TUTTI GLI IMPORTI SONO AL NETTO DI IVA</t>
  </si>
  <si>
    <t>PIS Tabella B</t>
  </si>
  <si>
    <t>Dettaglio delle Somme a Disposizione</t>
  </si>
  <si>
    <r>
      <t xml:space="preserve">Importi </t>
    </r>
    <r>
      <rPr>
        <b/>
        <vertAlign val="superscript"/>
        <sz val="13"/>
        <rFont val="Arial"/>
        <family val="2"/>
      </rPr>
      <t>(1)</t>
    </r>
  </si>
  <si>
    <t>Percentuale su S.A.D.</t>
  </si>
  <si>
    <t>Percentuale su CVI</t>
  </si>
  <si>
    <t>PROGETTAZIONE</t>
  </si>
  <si>
    <t>OPERE CONNESSE</t>
  </si>
  <si>
    <t>Direzione Lavori</t>
  </si>
  <si>
    <t>Contributi di Legge (Inarcassa, VIA, etc)</t>
  </si>
  <si>
    <t xml:space="preserve">Costi interni RFI fino alla consegna dell'opera  </t>
  </si>
  <si>
    <t>Acquisizione aree</t>
  </si>
  <si>
    <t>Somme a disposizione per Indagini Archeologiche e Monitoraggio Ambientale</t>
  </si>
  <si>
    <t>Somme a disposizione per Risoluzione Interferenze</t>
  </si>
  <si>
    <t>Oneri AMIS</t>
  </si>
  <si>
    <t>Collaudi Tecnico-Amministrativi</t>
  </si>
  <si>
    <t>Imprevisti</t>
  </si>
  <si>
    <t>Spese generali del Committente</t>
  </si>
  <si>
    <t>Totale Generale Somme a Disposizione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</si>
</sst>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-&quot;€&quot;\ * #,##0.00_-;\-&quot;€&quot;\ * #,##0.00_-;_-&quot;€&quot;\ * &quot;-&quot;??_-;_-@_-"/>
    <numFmt numFmtId="167" formatCode="#,##0.0"/>
    <numFmt numFmtId="170" formatCode="_-[$€-2]\ * #,##0.00_-;\-[$€-2]\ * #,##0.00_-;_-[$€-2]\ * &quot;-&quot;??_-"/>
    <numFmt numFmtId="171" formatCode="&quot;L.&quot;#,##0_);[Red]\(&quot;L.&quot;#,##0\)"/>
    <numFmt numFmtId="173" formatCode="_-&quot;L.&quot;\ * #,##0.00_-;\-&quot;L.&quot;\ * #,##0.00_-;_-&quot;L.&quot;\ * &quot;-&quot;??_-;_-@_-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Helv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MS Sans Serif"/>
      <family val="2"/>
    </font>
    <font>
      <b/>
      <vertAlign val="superscript"/>
      <sz val="13"/>
      <name val="Arial"/>
      <family val="2"/>
    </font>
    <font>
      <b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lightUp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1">
    <xf numFmtId="0" fontId="0" fillId="0" borderId="0"/>
    <xf numFmtId="16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38" fontId="14" fillId="0" borderId="0" applyFont="0" applyFill="0" applyBorder="0" applyAlignment="0" applyProtection="0"/>
    <xf numFmtId="41" fontId="4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17" fillId="0" borderId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17" fillId="0" borderId="0" xfId="11"/>
    <xf numFmtId="0" fontId="10" fillId="0" borderId="0" xfId="10" applyFont="1" applyAlignment="1">
      <alignment horizontal="right" vertical="center"/>
    </xf>
    <xf numFmtId="0" fontId="12" fillId="0" borderId="21" xfId="10" applyFont="1" applyBorder="1" applyAlignment="1">
      <alignment horizontal="center" vertical="center" wrapText="1"/>
    </xf>
    <xf numFmtId="0" fontId="12" fillId="0" borderId="2" xfId="10" applyFont="1" applyBorder="1" applyAlignment="1">
      <alignment horizontal="center" vertical="center" wrapText="1"/>
    </xf>
    <xf numFmtId="0" fontId="12" fillId="0" borderId="22" xfId="10" applyFont="1" applyBorder="1" applyAlignment="1">
      <alignment horizontal="center" vertical="center" wrapText="1"/>
    </xf>
    <xf numFmtId="0" fontId="12" fillId="0" borderId="11" xfId="10" applyFont="1" applyBorder="1" applyAlignment="1">
      <alignment vertical="center" wrapText="1"/>
    </xf>
    <xf numFmtId="4" fontId="13" fillId="2" borderId="18" xfId="10" applyNumberFormat="1" applyFont="1" applyFill="1" applyBorder="1" applyAlignment="1">
      <alignment vertical="center"/>
    </xf>
    <xf numFmtId="0" fontId="12" fillId="0" borderId="8" xfId="10" applyFont="1" applyBorder="1" applyAlignment="1">
      <alignment vertical="center"/>
    </xf>
    <xf numFmtId="0" fontId="8" fillId="0" borderId="16" xfId="10" applyFont="1" applyBorder="1" applyAlignment="1">
      <alignment horizontal="right" vertical="center"/>
    </xf>
    <xf numFmtId="0" fontId="12" fillId="0" borderId="17" xfId="10" applyFont="1" applyBorder="1" applyAlignment="1">
      <alignment horizontal="center" vertical="center" wrapText="1"/>
    </xf>
    <xf numFmtId="0" fontId="12" fillId="0" borderId="16" xfId="10" applyFont="1" applyBorder="1" applyAlignment="1">
      <alignment vertical="center"/>
    </xf>
    <xf numFmtId="0" fontId="8" fillId="0" borderId="25" xfId="10" applyFont="1" applyBorder="1" applyAlignment="1">
      <alignment horizontal="right" vertical="center"/>
    </xf>
    <xf numFmtId="0" fontId="12" fillId="0" borderId="26" xfId="10" applyFont="1" applyBorder="1" applyAlignment="1">
      <alignment vertical="center" wrapText="1"/>
    </xf>
    <xf numFmtId="0" fontId="12" fillId="0" borderId="20" xfId="10" applyFont="1" applyBorder="1" applyAlignment="1">
      <alignment horizontal="center" vertical="center" wrapText="1"/>
    </xf>
    <xf numFmtId="0" fontId="12" fillId="0" borderId="28" xfId="10" applyFont="1" applyBorder="1" applyAlignment="1">
      <alignment horizontal="center" vertical="center" wrapText="1"/>
    </xf>
    <xf numFmtId="167" fontId="0" fillId="0" borderId="0" xfId="0" applyNumberFormat="1"/>
    <xf numFmtId="4" fontId="12" fillId="0" borderId="1" xfId="10" applyNumberFormat="1" applyFont="1" applyBorder="1" applyAlignment="1">
      <alignment horizontal="center" vertical="center"/>
    </xf>
    <xf numFmtId="4" fontId="8" fillId="0" borderId="1" xfId="10" applyNumberFormat="1" applyFont="1" applyBorder="1" applyAlignment="1">
      <alignment horizontal="center" vertical="center"/>
    </xf>
    <xf numFmtId="4" fontId="8" fillId="3" borderId="1" xfId="10" applyNumberFormat="1" applyFont="1" applyFill="1" applyBorder="1" applyAlignment="1">
      <alignment horizontal="center" vertical="center"/>
    </xf>
    <xf numFmtId="4" fontId="12" fillId="0" borderId="23" xfId="10" applyNumberFormat="1" applyFont="1" applyBorder="1" applyAlignment="1">
      <alignment horizontal="center" vertical="center"/>
    </xf>
    <xf numFmtId="10" fontId="12" fillId="0" borderId="9" xfId="10" applyNumberFormat="1" applyFont="1" applyBorder="1" applyAlignment="1">
      <alignment horizontal="center" vertical="center"/>
    </xf>
    <xf numFmtId="10" fontId="8" fillId="0" borderId="24" xfId="15" applyNumberFormat="1" applyFont="1" applyBorder="1" applyAlignment="1">
      <alignment horizontal="center" vertical="center"/>
    </xf>
    <xf numFmtId="10" fontId="12" fillId="0" borderId="23" xfId="10" applyNumberFormat="1" applyFont="1" applyBorder="1" applyAlignment="1">
      <alignment horizontal="center" vertical="center"/>
    </xf>
    <xf numFmtId="4" fontId="12" fillId="0" borderId="10" xfId="10" applyNumberFormat="1" applyFont="1" applyBorder="1" applyAlignment="1">
      <alignment horizontal="center" vertical="center"/>
    </xf>
    <xf numFmtId="4" fontId="13" fillId="0" borderId="10" xfId="10" applyNumberFormat="1" applyFont="1" applyBorder="1" applyAlignment="1">
      <alignment horizontal="center" vertical="center"/>
    </xf>
    <xf numFmtId="10" fontId="12" fillId="0" borderId="1" xfId="14" applyNumberFormat="1" applyFont="1" applyBorder="1" applyAlignment="1">
      <alignment horizontal="center" vertical="center"/>
    </xf>
    <xf numFmtId="10" fontId="12" fillId="0" borderId="15" xfId="14" applyNumberFormat="1" applyFont="1" applyBorder="1" applyAlignment="1">
      <alignment horizontal="center" vertical="center"/>
    </xf>
    <xf numFmtId="10" fontId="8" fillId="0" borderId="1" xfId="14" applyNumberFormat="1" applyFont="1" applyBorder="1" applyAlignment="1">
      <alignment horizontal="center" vertical="center"/>
    </xf>
    <xf numFmtId="10" fontId="8" fillId="0" borderId="15" xfId="14" applyNumberFormat="1" applyFont="1" applyBorder="1" applyAlignment="1">
      <alignment horizontal="center" vertical="center"/>
    </xf>
    <xf numFmtId="10" fontId="12" fillId="0" borderId="23" xfId="14" applyNumberFormat="1" applyFont="1" applyBorder="1" applyAlignment="1">
      <alignment horizontal="center" vertical="center"/>
    </xf>
    <xf numFmtId="10" fontId="12" fillId="0" borderId="27" xfId="14" applyNumberFormat="1" applyFont="1" applyBorder="1" applyAlignment="1">
      <alignment horizontal="center" vertical="center"/>
    </xf>
    <xf numFmtId="0" fontId="7" fillId="0" borderId="0" xfId="0" applyFont="1"/>
    <xf numFmtId="0" fontId="8" fillId="0" borderId="25" xfId="10" applyFont="1" applyBorder="1" applyAlignment="1">
      <alignment horizontal="right" vertical="center" wrapText="1"/>
    </xf>
    <xf numFmtId="0" fontId="11" fillId="0" borderId="31" xfId="11" applyFont="1" applyBorder="1" applyAlignment="1">
      <alignment horizontal="center" vertical="center" wrapText="1"/>
    </xf>
    <xf numFmtId="0" fontId="11" fillId="0" borderId="32" xfId="11" applyFont="1" applyBorder="1" applyAlignment="1">
      <alignment horizontal="center" vertical="center" wrapText="1"/>
    </xf>
    <xf numFmtId="0" fontId="11" fillId="0" borderId="29" xfId="11" applyFont="1" applyBorder="1" applyAlignment="1">
      <alignment horizontal="center" vertical="center" wrapText="1"/>
    </xf>
    <xf numFmtId="0" fontId="16" fillId="0" borderId="19" xfId="11" applyFont="1" applyBorder="1" applyAlignment="1">
      <alignment horizontal="center" vertical="center" wrapText="1"/>
    </xf>
    <xf numFmtId="0" fontId="16" fillId="0" borderId="14" xfId="11" applyFont="1" applyBorder="1" applyAlignment="1">
      <alignment horizontal="center" vertical="center" wrapText="1"/>
    </xf>
    <xf numFmtId="0" fontId="16" fillId="0" borderId="3" xfId="11" applyFont="1" applyBorder="1" applyAlignment="1">
      <alignment horizontal="center" vertical="center" wrapText="1"/>
    </xf>
    <xf numFmtId="0" fontId="16" fillId="0" borderId="4" xfId="11" applyFont="1" applyBorder="1" applyAlignment="1">
      <alignment horizontal="center" vertical="center" wrapText="1"/>
    </xf>
    <xf numFmtId="0" fontId="16" fillId="0" borderId="5" xfId="11" applyFont="1" applyBorder="1" applyAlignment="1">
      <alignment horizontal="center" vertical="center" wrapText="1"/>
    </xf>
    <xf numFmtId="0" fontId="18" fillId="0" borderId="33" xfId="11" applyFont="1" applyBorder="1" applyAlignment="1">
      <alignment horizontal="center" vertical="center" wrapText="1"/>
    </xf>
    <xf numFmtId="0" fontId="18" fillId="0" borderId="34" xfId="11" applyFont="1" applyBorder="1" applyAlignment="1">
      <alignment horizontal="center" vertical="center" wrapText="1"/>
    </xf>
    <xf numFmtId="0" fontId="18" fillId="0" borderId="30" xfId="11" applyFont="1" applyBorder="1" applyAlignment="1">
      <alignment horizontal="center" vertical="center" wrapText="1"/>
    </xf>
    <xf numFmtId="0" fontId="5" fillId="0" borderId="12" xfId="11" applyFont="1" applyBorder="1" applyAlignment="1">
      <alignment horizontal="center" vertical="center"/>
    </xf>
    <xf numFmtId="0" fontId="6" fillId="0" borderId="13" xfId="11" applyFont="1" applyBorder="1" applyAlignment="1">
      <alignment horizontal="center" vertical="center"/>
    </xf>
    <xf numFmtId="0" fontId="6" fillId="0" borderId="6" xfId="11" applyFont="1" applyBorder="1" applyAlignment="1">
      <alignment horizontal="center" vertical="center"/>
    </xf>
    <xf numFmtId="0" fontId="6" fillId="0" borderId="7" xfId="11" applyFont="1" applyBorder="1" applyAlignment="1">
      <alignment horizontal="center" vertical="center"/>
    </xf>
    <xf numFmtId="0" fontId="16" fillId="0" borderId="0" xfId="11" applyFont="1" applyBorder="1" applyAlignment="1">
      <alignment horizontal="center" vertical="center" wrapText="1"/>
    </xf>
  </cellXfs>
  <cellStyles count="21">
    <cellStyle name="Euro" xfId="1" xr:uid="{00000000-0005-0000-0000-000000000000}"/>
    <cellStyle name="Euro 2" xfId="2" xr:uid="{00000000-0005-0000-0000-000001000000}"/>
    <cellStyle name="Migliaia (0)_Fabbisogno PRELIMINARE Tratte Apice-Orsara" xfId="3" xr:uid="{00000000-0005-0000-0000-000003000000}"/>
    <cellStyle name="Migliaia [0] 2" xfId="4" xr:uid="{00000000-0005-0000-0000-000004000000}"/>
    <cellStyle name="Migliaia 2" xfId="5" xr:uid="{00000000-0005-0000-0000-000005000000}"/>
    <cellStyle name="Migliaia 3" xfId="6" xr:uid="{00000000-0005-0000-0000-000006000000}"/>
    <cellStyle name="Migliaia 4" xfId="7" xr:uid="{00000000-0005-0000-0000-000007000000}"/>
    <cellStyle name="Normale" xfId="0" builtinId="0"/>
    <cellStyle name="Normale 2" xfId="8" xr:uid="{00000000-0005-0000-0000-000009000000}"/>
    <cellStyle name="Normale 2 2" xfId="9" xr:uid="{00000000-0005-0000-0000-00000A000000}"/>
    <cellStyle name="Normale 3" xfId="10" xr:uid="{00000000-0005-0000-0000-00000B000000}"/>
    <cellStyle name="Normale 4" xfId="11" xr:uid="{00000000-0005-0000-0000-00000C000000}"/>
    <cellStyle name="Normale 5" xfId="18" xr:uid="{00000000-0005-0000-0000-00000D000000}"/>
    <cellStyle name="Normale 6" xfId="19" xr:uid="{13B2F907-6B67-4AA3-8186-FDD8CC1E6BC2}"/>
    <cellStyle name="Percentuale 2" xfId="12" xr:uid="{00000000-0005-0000-0000-000011000000}"/>
    <cellStyle name="Percentuale 2 2" xfId="13" xr:uid="{00000000-0005-0000-0000-000012000000}"/>
    <cellStyle name="Percentuale 3" xfId="14" xr:uid="{00000000-0005-0000-0000-000013000000}"/>
    <cellStyle name="Percentuale 4" xfId="15" xr:uid="{00000000-0005-0000-0000-000014000000}"/>
    <cellStyle name="Valuta (0)_Fabbisogno PRELIMINARE Tratte Apice-Orsara" xfId="16" xr:uid="{00000000-0005-0000-0000-000015000000}"/>
    <cellStyle name="Valuta 2" xfId="17" xr:uid="{00000000-0005-0000-0000-000016000000}"/>
    <cellStyle name="Valuta 3" xfId="20" xr:uid="{184C644A-87C4-46D1-93E4-399FC7C7373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D26"/>
  <sheetViews>
    <sheetView showGridLines="0" tabSelected="1" zoomScaleNormal="100" workbookViewId="0">
      <selection activeCell="B8" sqref="B8:B11"/>
    </sheetView>
  </sheetViews>
  <sheetFormatPr defaultRowHeight="12.3" x14ac:dyDescent="0.4"/>
  <cols>
    <col min="1" max="1" width="42.27734375" customWidth="1"/>
    <col min="2" max="4" width="27.71875" customWidth="1"/>
  </cols>
  <sheetData>
    <row r="1" spans="1:4" ht="14.7" thickBot="1" x14ac:dyDescent="0.6">
      <c r="A1" s="1"/>
      <c r="B1" s="1"/>
      <c r="C1" s="1"/>
      <c r="D1" s="2" t="s">
        <v>6</v>
      </c>
    </row>
    <row r="2" spans="1:4" ht="15.3" customHeight="1" thickTop="1" x14ac:dyDescent="0.4">
      <c r="A2" s="34" t="s">
        <v>0</v>
      </c>
      <c r="B2" s="35"/>
      <c r="C2" s="35"/>
      <c r="D2" s="36"/>
    </row>
    <row r="3" spans="1:4" ht="20.25" customHeight="1" x14ac:dyDescent="0.4">
      <c r="A3" s="37" t="s">
        <v>1</v>
      </c>
      <c r="B3" s="49"/>
      <c r="C3" s="49"/>
      <c r="D3" s="38"/>
    </row>
    <row r="4" spans="1:4" ht="20.25" customHeight="1" thickBot="1" x14ac:dyDescent="0.45">
      <c r="A4" s="42" t="s">
        <v>2</v>
      </c>
      <c r="B4" s="43"/>
      <c r="C4" s="43"/>
      <c r="D4" s="44"/>
    </row>
    <row r="5" spans="1:4" ht="38.25" customHeight="1" thickTop="1" thickBot="1" x14ac:dyDescent="0.45">
      <c r="A5" s="39" t="s">
        <v>7</v>
      </c>
      <c r="B5" s="40"/>
      <c r="C5" s="40"/>
      <c r="D5" s="41"/>
    </row>
    <row r="6" spans="1:4" ht="60" customHeight="1" thickTop="1" x14ac:dyDescent="0.4">
      <c r="A6" s="3" t="s">
        <v>8</v>
      </c>
      <c r="B6" s="4" t="s">
        <v>9</v>
      </c>
      <c r="C6" s="4" t="s">
        <v>10</v>
      </c>
      <c r="D6" s="5" t="s">
        <v>11</v>
      </c>
    </row>
    <row r="7" spans="1:4" ht="30" customHeight="1" x14ac:dyDescent="0.4">
      <c r="A7" s="8" t="s">
        <v>12</v>
      </c>
      <c r="B7" s="17">
        <f>SUM(B8:B11)</f>
        <v>280056502</v>
      </c>
      <c r="C7" s="21">
        <f t="shared" ref="C7:C13" si="0">B7/$B$14</f>
        <v>0.63075788738738736</v>
      </c>
      <c r="D7" s="24">
        <f>B7</f>
        <v>280056502</v>
      </c>
    </row>
    <row r="8" spans="1:4" ht="30" customHeight="1" x14ac:dyDescent="0.4">
      <c r="A8" s="9" t="s">
        <v>3</v>
      </c>
      <c r="B8" s="18">
        <v>241800114</v>
      </c>
      <c r="C8" s="22">
        <f t="shared" si="0"/>
        <v>0.54459485135135133</v>
      </c>
      <c r="D8" s="25"/>
    </row>
    <row r="9" spans="1:4" ht="30" customHeight="1" x14ac:dyDescent="0.4">
      <c r="A9" s="9" t="s">
        <v>4</v>
      </c>
      <c r="B9" s="18">
        <v>8627284</v>
      </c>
      <c r="C9" s="22">
        <f t="shared" si="0"/>
        <v>1.9430819819819818E-2</v>
      </c>
      <c r="D9" s="25"/>
    </row>
    <row r="10" spans="1:4" ht="30" customHeight="1" x14ac:dyDescent="0.4">
      <c r="A10" s="9" t="s">
        <v>5</v>
      </c>
      <c r="B10" s="18">
        <v>23233796</v>
      </c>
      <c r="C10" s="22">
        <f t="shared" si="0"/>
        <v>5.2328369369369368E-2</v>
      </c>
      <c r="D10" s="25"/>
    </row>
    <row r="11" spans="1:4" ht="30" customHeight="1" x14ac:dyDescent="0.4">
      <c r="A11" s="9" t="s">
        <v>13</v>
      </c>
      <c r="B11" s="18">
        <v>6395308</v>
      </c>
      <c r="C11" s="22">
        <f t="shared" si="0"/>
        <v>1.4403846846846848E-2</v>
      </c>
      <c r="D11" s="25"/>
    </row>
    <row r="12" spans="1:4" ht="30" customHeight="1" x14ac:dyDescent="0.4">
      <c r="A12" s="8" t="s">
        <v>14</v>
      </c>
      <c r="B12" s="17">
        <v>18300000</v>
      </c>
      <c r="C12" s="21">
        <f t="shared" si="0"/>
        <v>4.1216216216216219E-2</v>
      </c>
      <c r="D12" s="24">
        <f>B7+B12</f>
        <v>298356502</v>
      </c>
    </row>
    <row r="13" spans="1:4" ht="30" customHeight="1" x14ac:dyDescent="0.4">
      <c r="A13" s="8" t="s">
        <v>15</v>
      </c>
      <c r="B13" s="17">
        <f>'SOMME A DISPOSIZIONE'!B19</f>
        <v>145643498</v>
      </c>
      <c r="C13" s="21">
        <f t="shared" si="0"/>
        <v>0.3280258963963964</v>
      </c>
      <c r="D13" s="24">
        <f>D12+B13</f>
        <v>444000000</v>
      </c>
    </row>
    <row r="14" spans="1:4" ht="60" customHeight="1" thickBot="1" x14ac:dyDescent="0.45">
      <c r="A14" s="6" t="s">
        <v>16</v>
      </c>
      <c r="B14" s="20">
        <f>B13+B12+B7</f>
        <v>444000000</v>
      </c>
      <c r="C14" s="23">
        <v>1</v>
      </c>
      <c r="D14" s="7"/>
    </row>
    <row r="16" spans="1:4" x14ac:dyDescent="0.4">
      <c r="A16" s="32" t="s">
        <v>17</v>
      </c>
    </row>
    <row r="18" hidden="1" x14ac:dyDescent="0.4"/>
    <row r="19" hidden="1" x14ac:dyDescent="0.4"/>
    <row r="20" hidden="1" x14ac:dyDescent="0.4"/>
    <row r="22" hidden="1" x14ac:dyDescent="0.4"/>
    <row r="24" hidden="1" x14ac:dyDescent="0.4"/>
    <row r="25" hidden="1" x14ac:dyDescent="0.4"/>
    <row r="26" hidden="1" x14ac:dyDescent="0.4"/>
  </sheetData>
  <mergeCells count="4">
    <mergeCell ref="A2:D2"/>
    <mergeCell ref="A3:D3"/>
    <mergeCell ref="A5:D5"/>
    <mergeCell ref="A4:D4"/>
  </mergeCells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D21"/>
  <sheetViews>
    <sheetView showGridLines="0" zoomScaleNormal="100" workbookViewId="0">
      <selection activeCell="B9" sqref="B9:B18"/>
    </sheetView>
  </sheetViews>
  <sheetFormatPr defaultRowHeight="12.3" x14ac:dyDescent="0.4"/>
  <cols>
    <col min="1" max="1" width="56.5546875" customWidth="1"/>
    <col min="2" max="4" width="26.71875" customWidth="1"/>
  </cols>
  <sheetData>
    <row r="1" spans="1:4" ht="14.7" thickBot="1" x14ac:dyDescent="0.6">
      <c r="A1" s="1"/>
      <c r="B1" s="1"/>
      <c r="C1" s="1"/>
      <c r="D1" s="2" t="s">
        <v>18</v>
      </c>
    </row>
    <row r="2" spans="1:4" ht="15.3" customHeight="1" thickTop="1" x14ac:dyDescent="0.4">
      <c r="A2" s="34" t="s">
        <v>0</v>
      </c>
      <c r="B2" s="35"/>
      <c r="C2" s="35"/>
      <c r="D2" s="36"/>
    </row>
    <row r="3" spans="1:4" ht="20.25" customHeight="1" x14ac:dyDescent="0.4">
      <c r="A3" s="37" t="s">
        <v>1</v>
      </c>
      <c r="B3" s="49"/>
      <c r="C3" s="49"/>
      <c r="D3" s="38"/>
    </row>
    <row r="4" spans="1:4" ht="20.25" customHeight="1" thickBot="1" x14ac:dyDescent="0.45">
      <c r="A4" s="42" t="s">
        <v>2</v>
      </c>
      <c r="B4" s="43"/>
      <c r="C4" s="43"/>
      <c r="D4" s="44"/>
    </row>
    <row r="5" spans="1:4" ht="37.5" customHeight="1" thickTop="1" thickBot="1" x14ac:dyDescent="0.45">
      <c r="A5" s="45" t="s">
        <v>19</v>
      </c>
      <c r="B5" s="46"/>
      <c r="C5" s="47"/>
      <c r="D5" s="48"/>
    </row>
    <row r="6" spans="1:4" ht="42" customHeight="1" thickTop="1" x14ac:dyDescent="0.4">
      <c r="A6" s="10"/>
      <c r="B6" s="15" t="s">
        <v>20</v>
      </c>
      <c r="C6" s="15" t="s">
        <v>21</v>
      </c>
      <c r="D6" s="14" t="s">
        <v>22</v>
      </c>
    </row>
    <row r="7" spans="1:4" ht="30" customHeight="1" x14ac:dyDescent="0.4">
      <c r="A7" s="11" t="s">
        <v>23</v>
      </c>
      <c r="B7" s="17">
        <v>9210101.8324799985</v>
      </c>
      <c r="C7" s="26">
        <f>B7/$B$19</f>
        <v>6.3237301760494649E-2</v>
      </c>
      <c r="D7" s="27">
        <f>B7/'RIEPILOGO GENERALE DI PROGETTO'!$B$14</f>
        <v>2.0743472595675671E-2</v>
      </c>
    </row>
    <row r="8" spans="1:4" ht="30" customHeight="1" x14ac:dyDescent="0.4">
      <c r="A8" s="11" t="s">
        <v>24</v>
      </c>
      <c r="B8" s="17">
        <f>SUM(B9:B18)</f>
        <v>136433396.16751999</v>
      </c>
      <c r="C8" s="26">
        <f>B8/$B$19</f>
        <v>0.9367626982395052</v>
      </c>
      <c r="D8" s="27">
        <f>B8/'RIEPILOGO GENERALE DI PROGETTO'!$B$14</f>
        <v>0.30728242380072068</v>
      </c>
    </row>
    <row r="9" spans="1:4" ht="30" customHeight="1" x14ac:dyDescent="0.4">
      <c r="A9" s="12" t="s">
        <v>25</v>
      </c>
      <c r="B9" s="18">
        <v>12557298.0988</v>
      </c>
      <c r="C9" s="28">
        <f>B9/$B$19</f>
        <v>8.6219421197917118E-2</v>
      </c>
      <c r="D9" s="29">
        <f>B9/'RIEPILOGO GENERALE DI PROGETTO'!$B$14</f>
        <v>2.8282202925225226E-2</v>
      </c>
    </row>
    <row r="10" spans="1:4" ht="30" customHeight="1" x14ac:dyDescent="0.4">
      <c r="A10" s="12" t="s">
        <v>26</v>
      </c>
      <c r="B10" s="19">
        <v>1293841.0668171463</v>
      </c>
      <c r="C10" s="28">
        <f>B10/$B$19</f>
        <v>8.8836170827011184E-3</v>
      </c>
      <c r="D10" s="29">
        <f>B10/'RIEPILOGO GENERALE DI PROGETTO'!$B$14</f>
        <v>2.9140564567953745E-3</v>
      </c>
    </row>
    <row r="11" spans="1:4" ht="30" customHeight="1" x14ac:dyDescent="0.4">
      <c r="A11" s="12" t="s">
        <v>27</v>
      </c>
      <c r="B11" s="19">
        <v>600000</v>
      </c>
      <c r="C11" s="28">
        <f>B11/$B$19</f>
        <v>4.1196483759268132E-3</v>
      </c>
      <c r="D11" s="29">
        <f>B11/'RIEPILOGO GENERALE DI PROGETTO'!$B$14</f>
        <v>1.3513513513513514E-3</v>
      </c>
    </row>
    <row r="12" spans="1:4" ht="30" customHeight="1" x14ac:dyDescent="0.4">
      <c r="A12" s="12" t="s">
        <v>28</v>
      </c>
      <c r="B12" s="19">
        <v>55680000</v>
      </c>
      <c r="C12" s="28">
        <f>B12/$B$19</f>
        <v>0.38230336928600822</v>
      </c>
      <c r="D12" s="29">
        <f>B12/'RIEPILOGO GENERALE DI PROGETTO'!$B$14</f>
        <v>0.1254054054054054</v>
      </c>
    </row>
    <row r="13" spans="1:4" ht="36.75" customHeight="1" x14ac:dyDescent="0.4">
      <c r="A13" s="33" t="s">
        <v>29</v>
      </c>
      <c r="B13" s="19">
        <v>4836002</v>
      </c>
      <c r="C13" s="28">
        <f>B13/$B$19</f>
        <v>3.3204379642131361E-2</v>
      </c>
      <c r="D13" s="29">
        <f>B13/'RIEPILOGO GENERALE DI PROGETTO'!$B$14</f>
        <v>1.0891896396396396E-2</v>
      </c>
    </row>
    <row r="14" spans="1:4" ht="30" customHeight="1" x14ac:dyDescent="0.4">
      <c r="A14" s="12" t="s">
        <v>30</v>
      </c>
      <c r="B14" s="19">
        <v>3000000</v>
      </c>
      <c r="C14" s="28">
        <f>B14/$B$19</f>
        <v>2.0598241879634063E-2</v>
      </c>
      <c r="D14" s="29">
        <f>B14/'RIEPILOGO GENERALE DI PROGETTO'!$B$14</f>
        <v>6.7567567567567571E-3</v>
      </c>
    </row>
    <row r="15" spans="1:4" ht="30" customHeight="1" x14ac:dyDescent="0.4">
      <c r="A15" s="12" t="s">
        <v>31</v>
      </c>
      <c r="B15" s="19">
        <v>400000</v>
      </c>
      <c r="C15" s="28">
        <f>B15/$B$19</f>
        <v>2.746432250617875E-3</v>
      </c>
      <c r="D15" s="29">
        <f>B15/'RIEPILOGO GENERALE DI PROGETTO'!$B$14</f>
        <v>9.0090090090090091E-4</v>
      </c>
    </row>
    <row r="16" spans="1:4" ht="30" customHeight="1" x14ac:dyDescent="0.4">
      <c r="A16" s="12" t="s">
        <v>32</v>
      </c>
      <c r="B16" s="19">
        <v>483600.228</v>
      </c>
      <c r="C16" s="28">
        <f>B16/$B$19</f>
        <v>3.3204381564633941E-3</v>
      </c>
      <c r="D16" s="29">
        <f>B16/'RIEPILOGO GENERALE DI PROGETTO'!$B$14</f>
        <v>1.0891897027027026E-3</v>
      </c>
    </row>
    <row r="17" spans="1:4" ht="30" customHeight="1" x14ac:dyDescent="0.4">
      <c r="A17" s="12" t="s">
        <v>33</v>
      </c>
      <c r="B17" s="19">
        <v>43374654.773902833</v>
      </c>
      <c r="C17" s="28">
        <f>B17/$B$19</f>
        <v>0.29781387682615829</v>
      </c>
      <c r="D17" s="29">
        <f>B17/'RIEPILOGO GENERALE DI PROGETTO'!$B$14</f>
        <v>9.7690663905186562E-2</v>
      </c>
    </row>
    <row r="18" spans="1:4" ht="30" customHeight="1" x14ac:dyDescent="0.4">
      <c r="A18" s="12" t="s">
        <v>34</v>
      </c>
      <c r="B18" s="19">
        <v>14208000</v>
      </c>
      <c r="C18" s="28">
        <f>B18/$B$19</f>
        <v>9.7553273541946928E-2</v>
      </c>
      <c r="D18" s="29">
        <f>B18/'RIEPILOGO GENERALE DI PROGETTO'!$B$14</f>
        <v>3.2000000000000001E-2</v>
      </c>
    </row>
    <row r="19" spans="1:4" ht="70.5" customHeight="1" thickBot="1" x14ac:dyDescent="0.45">
      <c r="A19" s="13" t="s">
        <v>35</v>
      </c>
      <c r="B19" s="20">
        <f>B8+B7</f>
        <v>145643498</v>
      </c>
      <c r="C19" s="30">
        <f>C7+C8</f>
        <v>0.99999999999999989</v>
      </c>
      <c r="D19" s="31">
        <f>B19/'RIEPILOGO GENERALE DI PROGETTO'!B14</f>
        <v>0.3280258963963964</v>
      </c>
    </row>
    <row r="20" spans="1:4" ht="12.6" thickTop="1" x14ac:dyDescent="0.4"/>
    <row r="21" spans="1:4" x14ac:dyDescent="0.4">
      <c r="A21" s="32" t="s">
        <v>17</v>
      </c>
      <c r="B21" s="16"/>
    </row>
  </sheetData>
  <mergeCells count="4">
    <mergeCell ref="A2:D2"/>
    <mergeCell ref="A3:D3"/>
    <mergeCell ref="A5:D5"/>
    <mergeCell ref="A4:D4"/>
  </mergeCells>
  <pageMargins left="0.7" right="0.7" top="0.75" bottom="0.75" header="0.3" footer="0.3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b350868a-165c-4a82-8288-cc95a08d7502" xsi:nil="true"/>
    <_dlc_DocId xmlns="76958be9-3fd8-48de-be2a-2612fef0f7fd">EQN4HYH3KZXW-929610320-115209</_dlc_DocId>
    <_dlc_DocIdUrl xmlns="76958be9-3fd8-48de-be2a-2612fef0f7fd">
      <Url>https://gruppofsitaliane.sharepoint.com/sites/italferr/dtshare/_layouts/15/DocIdRedir.aspx?ID=EQN4HYH3KZXW-929610320-115209</Url>
      <Description>EQN4HYH3KZXW-929610320-115209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9D97881C4AEF49BFCE419297E13837" ma:contentTypeVersion="2" ma:contentTypeDescription="Creare un nuovo documento." ma:contentTypeScope="" ma:versionID="5dd16cc13d580f1e8b0379e0021dd43c">
  <xsd:schema xmlns:xsd="http://www.w3.org/2001/XMLSchema" xmlns:xs="http://www.w3.org/2001/XMLSchema" xmlns:p="http://schemas.microsoft.com/office/2006/metadata/properties" xmlns:ns2="20aa6c97-f668-41f2-a864-ce2a1728cb2e" targetNamespace="http://schemas.microsoft.com/office/2006/metadata/properties" ma:root="true" ma:fieldsID="1d3cd2c4fd0ce8f9053483a4e1c5321a" ns2:_="">
    <xsd:import namespace="20aa6c97-f668-41f2-a864-ce2a1728cb2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aa6c97-f668-41f2-a864-ce2a1728cb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EBEFCD-1F09-4B7B-A034-11D06811E2B8}"/>
</file>

<file path=customXml/itemProps2.xml><?xml version="1.0" encoding="utf-8"?>
<ds:datastoreItem xmlns:ds="http://schemas.openxmlformats.org/officeDocument/2006/customXml" ds:itemID="{C814B475-5326-4A57-9E85-93053839FF98}"/>
</file>

<file path=customXml/itemProps3.xml><?xml version="1.0" encoding="utf-8"?>
<ds:datastoreItem xmlns:ds="http://schemas.openxmlformats.org/officeDocument/2006/customXml" ds:itemID="{30EBEFCD-1F09-4B7B-A034-11D06811E2B8}">
  <ds:schemaRefs>
    <ds:schemaRef ds:uri="http://schemas.openxmlformats.org/package/2006/metadata/core-properties"/>
    <ds:schemaRef ds:uri="d6d0585d-def2-40f2-ae30-d3d72614fdba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2512e657-7821-435b-94f1-30f77d0b7dc4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8A9F6577-7700-4677-9AC3-4C386AA513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RIEPILOGO GENERALE DI PROGETTO</vt:lpstr>
      <vt:lpstr>SOMME A DISPOSIZIONE</vt:lpstr>
      <vt:lpstr>'RIEPILOGO GENERALE DI PROGETTO'!Area_stampa</vt:lpstr>
      <vt:lpstr>'SOMME A DISPOSIZIONE'!Area_stampa</vt:lpstr>
    </vt:vector>
  </TitlesOfParts>
  <Manager/>
  <Company>rfi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933846</dc:creator>
  <cp:keywords/>
  <dc:description/>
  <cp:lastModifiedBy>GENTILI ALESSANDRO</cp:lastModifiedBy>
  <cp:revision/>
  <cp:lastPrinted>2021-12-06T12:01:34Z</cp:lastPrinted>
  <dcterms:created xsi:type="dcterms:W3CDTF">2007-06-13T11:15:11Z</dcterms:created>
  <dcterms:modified xsi:type="dcterms:W3CDTF">2021-12-09T10:34:45Z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0x010100E89D97881C4AEF49BFCE419297E13837</vt:lpwstr>
  </property>
  <property fmtid="{D5CDD505-2E9C-101B-9397-08002B2CF9AE}" pid="3" name="_dlc_DocIdItemGuid">
    <vt:lpwstr>5f0445e3-f72b-4c92-887d-4eefc3a20dc2</vt:lpwstr>
  </property>
</Properties>
</file>